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ing or fall" sheetId="1" state="visible" r:id="rId1"/>
  </sheets>
  <definedNames>
    <definedName name="Min_years">'Spring or fall'!$D$5</definedName>
    <definedName name="Farm_yield">'Spring or fall'!$D$6</definedName>
    <definedName name="P_removal">'Spring or fall'!$D$8</definedName>
    <definedName name="P_target">'Spring or fall'!$D$9</definedName>
    <definedName name="Build_rate">'Spring or fall'!$D$10</definedName>
    <definedName name="Build_years">'Spring or fall'!$D$11</definedName>
    <definedName name="P_high">'Spring or fall'!$D$12</definedName>
    <definedName name="Litter_N">'Spring or fall'!$D$14</definedName>
    <definedName name="Litter_P">'Spring or fall'!$D$15</definedName>
    <definedName name="Spring_N_avail">'Spring or fall'!$D$16</definedName>
    <definedName name="Litter_price">'Spring or fall'!$D$17</definedName>
    <definedName name="First_trip_N">'Spring or fall'!$D$19</definedName>
    <definedName name="UAN_price">'Spring or fall'!$D$20</definedName>
    <definedName name="UAN_app">'Spring or fall'!$D$21</definedName>
    <definedName name="Old_test">'Spring or fall'!$D$23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$#,##0;[Red]-$#,##0"/>
    <numFmt numFmtId="166" formatCode="0.0"/>
    <numFmt numFmtId="167" formatCode="$#,##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color rgb="00666666"/>
    </font>
    <font>
      <i val="1"/>
      <color rgb="00555555"/>
      <sz val="9"/>
    </font>
  </fonts>
  <fills count="9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DCE6D2"/>
      </patternFill>
    </fill>
    <fill>
      <patternFill patternType="solid">
        <fgColor rgb="00E6EEF5"/>
      </patternFill>
    </fill>
    <fill>
      <patternFill patternType="solid">
        <fgColor rgb="00F5E9D6"/>
      </patternFill>
    </fill>
    <fill>
      <patternFill patternType="solid">
        <fgColor rgb="00E3F0E1"/>
      </patternFill>
    </fill>
    <fill>
      <patternFill patternType="solid">
        <fgColor rgb="00EFE3EE"/>
      </patternFill>
    </fill>
    <fill>
      <patternFill patternType="solid">
        <fgColor rgb="00EDEDED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9" fontId="0" fillId="2" borderId="1" pivotButton="0" quotePrefix="0" xfId="0"/>
    <xf numFmtId="164" fontId="0" fillId="2" borderId="1" pivotButton="0" quotePrefix="0" xfId="0"/>
    <xf numFmtId="3" fontId="3" fillId="0" borderId="0" pivotButton="0" quotePrefix="0" xfId="0"/>
    <xf numFmtId="165" fontId="3" fillId="0" borderId="0" pivotButton="0" quotePrefix="0" xfId="0"/>
    <xf numFmtId="0" fontId="4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wrapText="1"/>
    </xf>
    <xf numFmtId="49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4"/>
  <sheetViews>
    <sheetView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8" customWidth="1" min="3" max="3"/>
    <col width="8" customWidth="1" min="4" max="4"/>
    <col width="11" customWidth="1" min="5" max="5"/>
    <col width="11" customWidth="1" min="6" max="6"/>
    <col width="9" customWidth="1" min="7" max="7"/>
    <col width="8" customWidth="1" min="8" max="8"/>
    <col width="12" customWidth="1" min="9" max="9"/>
    <col width="10" customWidth="1" min="10" max="10"/>
    <col width="10" customWidth="1" min="11" max="11"/>
    <col width="11" customWidth="1" min="12" max="12"/>
    <col width="10" customWidth="1" min="13" max="13"/>
    <col width="10" customWidth="1" min="14" max="14"/>
    <col width="10" customWidth="1" min="15" max="15"/>
    <col width="11" customWidth="1" min="16" max="16"/>
    <col width="12" customWidth="1" min="17" max="17"/>
    <col width="10" customWidth="1" min="18" max="18"/>
    <col width="22" customWidth="1" min="19" max="19"/>
  </cols>
  <sheetData>
    <row r="1">
      <c r="A1" s="1" t="inlineStr">
        <is>
          <t>Should I spread my chicken litter in the spring?</t>
        </is>
      </c>
    </row>
    <row r="2">
      <c r="A2" s="2" t="inlineStr">
        <is>
          <t>Change the yellow cells. Everything else is a formula.</t>
        </is>
      </c>
    </row>
    <row r="4">
      <c r="A4" s="3" t="inlineStr">
        <is>
          <t>Corn yield</t>
        </is>
      </c>
    </row>
    <row r="5">
      <c r="A5" t="inlineStr">
        <is>
          <t>Years needed for a field average</t>
        </is>
      </c>
      <c r="D5" s="4" t="n">
        <v>3</v>
      </c>
      <c r="E5" s="5" t="inlineStr">
        <is>
          <t>years</t>
        </is>
      </c>
    </row>
    <row r="6">
      <c r="A6" t="inlineStr">
        <is>
          <t>Farm average, 2021–25</t>
        </is>
      </c>
      <c r="D6" s="4" t="n">
        <v>203</v>
      </c>
      <c r="E6" s="5" t="inlineStr">
        <is>
          <t>bu/ac</t>
        </is>
      </c>
    </row>
    <row r="7">
      <c r="A7" s="3" t="inlineStr">
        <is>
          <t>Phosphate</t>
        </is>
      </c>
    </row>
    <row r="8">
      <c r="A8" t="inlineStr">
        <is>
          <t>Removed by corn</t>
        </is>
      </c>
      <c r="D8" s="4" t="n">
        <v>0.44</v>
      </c>
      <c r="E8" s="5" t="inlineStr">
        <is>
          <t>lb P₂O₅/bu</t>
        </is>
      </c>
    </row>
    <row r="9">
      <c r="A9" t="inlineStr">
        <is>
          <t>Build up to</t>
        </is>
      </c>
      <c r="D9" s="4" t="n">
        <v>25</v>
      </c>
      <c r="E9" s="5" t="inlineStr">
        <is>
          <t>ppm</t>
        </is>
      </c>
    </row>
    <row r="10">
      <c r="A10" t="inlineStr">
        <is>
          <t>Phosphate per 1 ppm build</t>
        </is>
      </c>
      <c r="D10" s="4" t="n">
        <v>15</v>
      </c>
      <c r="E10" s="5" t="inlineStr">
        <is>
          <t>lb P₂O₅/ppm</t>
        </is>
      </c>
    </row>
    <row r="11">
      <c r="A11" t="inlineStr">
        <is>
          <t>Years to build up</t>
        </is>
      </c>
      <c r="D11" s="4" t="n">
        <v>4</v>
      </c>
      <c r="E11" s="5" t="inlineStr">
        <is>
          <t>years</t>
        </is>
      </c>
    </row>
    <row r="12">
      <c r="A12" t="inlineStr">
        <is>
          <t>No phosphate above</t>
        </is>
      </c>
      <c r="D12" s="4" t="n">
        <v>50</v>
      </c>
      <c r="E12" s="5" t="inlineStr">
        <is>
          <t>ppm</t>
        </is>
      </c>
    </row>
    <row r="13">
      <c r="A13" s="3" t="inlineStr">
        <is>
          <t>Chicken litter</t>
        </is>
      </c>
    </row>
    <row r="14">
      <c r="A14" t="inlineStr">
        <is>
          <t>Nitrogen (N)</t>
        </is>
      </c>
      <c r="D14" s="4" t="n">
        <v>47</v>
      </c>
      <c r="E14" s="5" t="inlineStr">
        <is>
          <t>lb/ton</t>
        </is>
      </c>
    </row>
    <row r="15">
      <c r="A15" t="inlineStr">
        <is>
          <t>Phosphate (P₂O₅)</t>
        </is>
      </c>
      <c r="D15" s="4" t="n">
        <v>69</v>
      </c>
      <c r="E15" s="5" t="inlineStr">
        <is>
          <t>lb/ton</t>
        </is>
      </c>
    </row>
    <row r="16">
      <c r="A16" t="inlineStr">
        <is>
          <t>Spring N the crop gets</t>
        </is>
      </c>
      <c r="D16" s="6" t="n">
        <v>0.5</v>
      </c>
      <c r="E16" s="5" t="inlineStr"/>
    </row>
    <row r="17">
      <c r="A17" t="inlineStr">
        <is>
          <t>Price, hauled and spread</t>
        </is>
      </c>
      <c r="D17" s="7" t="n">
        <v>54</v>
      </c>
      <c r="E17" s="5" t="inlineStr">
        <is>
          <t>$/ton</t>
        </is>
      </c>
    </row>
    <row r="18">
      <c r="A18" s="3" t="inlineStr">
        <is>
          <t>First UAN trip</t>
        </is>
      </c>
    </row>
    <row r="19">
      <c r="A19" t="inlineStr">
        <is>
          <t>Nitrogen</t>
        </is>
      </c>
      <c r="D19" s="4" t="n">
        <v>50</v>
      </c>
      <c r="E19" s="5" t="inlineStr">
        <is>
          <t>lb N/ac</t>
        </is>
      </c>
    </row>
    <row r="20">
      <c r="A20" t="inlineStr">
        <is>
          <t>Price</t>
        </is>
      </c>
      <c r="D20" s="7" t="n">
        <v>0.74</v>
      </c>
      <c r="E20" s="5" t="inlineStr">
        <is>
          <t>$/lb N</t>
        </is>
      </c>
    </row>
    <row r="21">
      <c r="A21" t="inlineStr">
        <is>
          <t>Application</t>
        </is>
      </c>
      <c r="D21" s="7" t="n">
        <v>12.3</v>
      </c>
      <c r="E21" s="5" t="inlineStr">
        <is>
          <t>$/ac</t>
        </is>
      </c>
    </row>
    <row r="22">
      <c r="A22" s="3" t="inlineStr">
        <is>
          <t>Data quality</t>
        </is>
      </c>
    </row>
    <row r="23">
      <c r="A23" t="inlineStr">
        <is>
          <t>Soil test is old after</t>
        </is>
      </c>
      <c r="D23" s="4" t="n">
        <v>3</v>
      </c>
      <c r="E23" s="5" t="inlineStr">
        <is>
          <t>years</t>
        </is>
      </c>
    </row>
    <row r="25">
      <c r="A25" s="3" t="inlineStr">
        <is>
          <t>Bottom line</t>
        </is>
      </c>
    </row>
    <row r="26">
      <c r="A26" t="inlineStr">
        <is>
          <t>Acres best in spring</t>
        </is>
      </c>
      <c r="D26" s="8">
        <f>SUMIF(R35:R54,"Spring",C35:C54)</f>
        <v/>
      </c>
      <c r="E26" s="5" t="inlineStr">
        <is>
          <t>ac</t>
        </is>
      </c>
    </row>
    <row r="27">
      <c r="A27" t="inlineStr">
        <is>
          <t>Acres best in fall</t>
        </is>
      </c>
      <c r="D27" s="8">
        <f>SUMIF(R35:R54,"Fall",C35:C54)</f>
        <v/>
      </c>
      <c r="E27" s="5" t="inlineStr">
        <is>
          <t>ac</t>
        </is>
      </c>
    </row>
    <row r="28">
      <c r="A28" t="inlineStr">
        <is>
          <t>Acres with no litter</t>
        </is>
      </c>
      <c r="D28" s="8">
        <f>SUMIF(R35:R54,"No litter",C35:C54)</f>
        <v/>
      </c>
      <c r="E28" s="5" t="inlineStr">
        <is>
          <t>ac</t>
        </is>
      </c>
    </row>
    <row r="29">
      <c r="A29" t="inlineStr">
        <is>
          <t>Spring saves, where it pays</t>
        </is>
      </c>
      <c r="D29" s="9">
        <f>SUMIF(R35:R54,"Spring",P35:P54)</f>
        <v/>
      </c>
      <c r="E29" s="5" t="inlineStr"/>
    </row>
    <row r="30">
      <c r="A30" t="inlineStr">
        <is>
          <t>Litter to order: fall plan / spring plan</t>
        </is>
      </c>
      <c r="D30" s="8">
        <f>SUMPRODUCT(C35:C54,J35:J54)</f>
        <v/>
      </c>
      <c r="E30" s="10" t="inlineStr">
        <is>
          <t>/</t>
        </is>
      </c>
      <c r="F30" s="8">
        <f>SUMPRODUCT(C35:C54,L35:L54)</f>
        <v/>
      </c>
      <c r="G30" s="5" t="inlineStr">
        <is>
          <t>tons</t>
        </is>
      </c>
    </row>
    <row r="32">
      <c r="A32" s="11" t="inlineStr">
        <is>
          <t>1 · Corn fields</t>
        </is>
      </c>
      <c r="B32" s="12" t="n"/>
      <c r="C32" s="13" t="n"/>
      <c r="D32" s="14" t="inlineStr">
        <is>
          <t>2 · Phosphate need</t>
        </is>
      </c>
      <c r="E32" s="12" t="n"/>
      <c r="F32" s="12" t="n"/>
      <c r="G32" s="12" t="n"/>
      <c r="H32" s="12" t="n"/>
      <c r="I32" s="13" t="n"/>
      <c r="J32" s="15" t="inlineStr">
        <is>
          <t>3 · Fall plan</t>
        </is>
      </c>
      <c r="K32" s="13" t="n"/>
      <c r="L32" s="16" t="inlineStr">
        <is>
          <t>4 · Spring plan</t>
        </is>
      </c>
      <c r="M32" s="12" t="n"/>
      <c r="N32" s="13" t="n"/>
      <c r="O32" s="17" t="inlineStr">
        <is>
          <t>5 · Compare</t>
        </is>
      </c>
      <c r="P32" s="12" t="n"/>
      <c r="Q32" s="12" t="n"/>
      <c r="R32" s="13" t="n"/>
      <c r="S32" s="18" t="inlineStr">
        <is>
          <t>6 · Data quality</t>
        </is>
      </c>
    </row>
    <row r="33" ht="48" customHeight="1">
      <c r="A33" s="19" t="inlineStr">
        <is>
          <t>Farm</t>
        </is>
      </c>
      <c r="B33" s="19" t="inlineStr">
        <is>
          <t>Field</t>
        </is>
      </c>
      <c r="C33" s="19" t="inlineStr">
        <is>
          <t>Acres</t>
        </is>
      </c>
      <c r="D33" s="20" t="inlineStr">
        <is>
          <t>Corn years</t>
        </is>
      </c>
      <c r="E33" s="20" t="inlineStr">
        <is>
          <t>Field yield (bu/ac)</t>
        </is>
      </c>
      <c r="F33" s="20" t="inlineStr">
        <is>
          <t>Yield used (bu/ac)</t>
        </is>
      </c>
      <c r="G33" s="20" t="inlineStr">
        <is>
          <t>Soil P (ppm)</t>
        </is>
      </c>
      <c r="H33" s="20" t="inlineStr">
        <is>
          <t>Soil test year</t>
        </is>
      </c>
      <c r="I33" s="20" t="inlineStr">
        <is>
          <t>P₂O₅ need (lb/ac)</t>
        </is>
      </c>
      <c r="J33" s="21" t="inlineStr">
        <is>
          <t>Fall litter (ton/ac)</t>
        </is>
      </c>
      <c r="K33" s="21" t="inlineStr">
        <is>
          <t>Fall cost ($/ac)</t>
        </is>
      </c>
      <c r="L33" s="22" t="inlineStr">
        <is>
          <t>Spring litter (ton/ac)</t>
        </is>
      </c>
      <c r="M33" s="22" t="inlineStr">
        <is>
          <t>Extra P₂O₅ (lb/ac)</t>
        </is>
      </c>
      <c r="N33" s="22" t="inlineStr">
        <is>
          <t>Spring cost ($/ac)</t>
        </is>
      </c>
      <c r="O33" s="23" t="inlineStr">
        <is>
          <t>Spring saves ($/ac)</t>
        </is>
      </c>
      <c r="P33" s="23" t="inlineStr">
        <is>
          <t>Spring saves (field $)</t>
        </is>
      </c>
      <c r="Q33" s="23" t="inlineStr">
        <is>
          <t>Spring pays if litter under ($/ton)</t>
        </is>
      </c>
      <c r="R33" s="23" t="inlineStr">
        <is>
          <t>Best plan</t>
        </is>
      </c>
      <c r="S33" s="24" t="inlineStr">
        <is>
          <t>Check</t>
        </is>
      </c>
    </row>
    <row r="34" ht="52" customHeight="1">
      <c r="A34" s="25" t="inlineStr"/>
      <c r="B34" s="25" t="inlineStr">
        <is>
          <t>Going to corn next year</t>
        </is>
      </c>
      <c r="C34" s="25" t="inlineStr"/>
      <c r="D34" s="26" t="inlineStr">
        <is>
          <t>Corn crops, 2021–25</t>
        </is>
      </c>
      <c r="E34" s="26" t="inlineStr">
        <is>
          <t>Field average, 2021–25</t>
        </is>
      </c>
      <c r="F34" s="26" t="inlineStr">
        <is>
          <t>Field average, or farm average if too few years</t>
        </is>
      </c>
      <c r="G34" s="26" t="inlineStr">
        <is>
          <t>Average of latest test</t>
        </is>
      </c>
      <c r="H34" s="26" t="inlineStr"/>
      <c r="I34" s="26" t="inlineStr">
        <is>
          <t>Removal, plus build-up below 25 ppm; 0 above 50 ppm</t>
        </is>
      </c>
      <c r="J34" s="27" t="inlineStr">
        <is>
          <t>Enough for the P₂O₅ need</t>
        </is>
      </c>
      <c r="K34" s="27" t="inlineStr">
        <is>
          <t>Litter + first UAN trip</t>
        </is>
      </c>
      <c r="L34" s="28" t="inlineStr">
        <is>
          <t>Enough for 50 lb N, and at least the fall rate</t>
        </is>
      </c>
      <c r="M34" s="28" t="inlineStr">
        <is>
          <t>Above the need</t>
        </is>
      </c>
      <c r="N34" s="28" t="inlineStr">
        <is>
          <t>Litter only; no first UAN trip</t>
        </is>
      </c>
      <c r="O34" s="29" t="inlineStr">
        <is>
          <t>Fall cost − spring cost</t>
        </is>
      </c>
      <c r="P34" s="29" t="inlineStr">
        <is>
          <t>× acres</t>
        </is>
      </c>
      <c r="Q34" s="29" t="inlineStr">
        <is>
          <t>Break-even litter price</t>
        </is>
      </c>
      <c r="R34" s="29" t="inlineStr"/>
      <c r="S34" s="30" t="inlineStr">
        <is>
          <t>Few yield years, no soil test or an old test</t>
        </is>
      </c>
    </row>
    <row r="35">
      <c r="A35" s="31" t="inlineStr">
        <is>
          <t>Bird Point</t>
        </is>
      </c>
      <c r="B35" s="31" t="inlineStr">
        <is>
          <t>Yarbrough</t>
        </is>
      </c>
      <c r="C35" s="32" t="n">
        <v>720.8</v>
      </c>
      <c r="D35" s="33" t="n">
        <v>3</v>
      </c>
      <c r="E35" s="33" t="n">
        <v>211</v>
      </c>
      <c r="F35" s="33">
        <f>IF(D35&gt;=Min_years,E35,Farm_yield)</f>
        <v/>
      </c>
      <c r="G35" s="33" t="n">
        <v>45.6</v>
      </c>
      <c r="H35" s="33" t="n">
        <v>2024</v>
      </c>
      <c r="I35" s="33">
        <f>IF(G35="",F35*P_removal,IF(G35&gt;P_high,0,F35*P_removal+IF(G35&lt;P_target,(P_target-G35)*Build_rate/Build_years,0)))</f>
        <v/>
      </c>
      <c r="J35" s="34">
        <f>I35/Litter_P</f>
        <v/>
      </c>
      <c r="K35" s="35">
        <f>IF(I35=0,"",J35*Litter_price+(First_trip_N*UAN_price+UAN_app))</f>
        <v/>
      </c>
      <c r="L35" s="34">
        <f>IF(I35=0,0,MAX(First_trip_N/(Litter_N*Spring_N_avail),J35))</f>
        <v/>
      </c>
      <c r="M35" s="33">
        <f>(L35-J35)*Litter_P</f>
        <v/>
      </c>
      <c r="N35" s="35">
        <f>IF(I35=0,"",L35*Litter_price)</f>
        <v/>
      </c>
      <c r="O35" s="36">
        <f>IF(I35=0,"",K35-N35)</f>
        <v/>
      </c>
      <c r="P35" s="36">
        <f>IF(I35=0,"",O35*C35)</f>
        <v/>
      </c>
      <c r="Q35" s="35">
        <f>IF(OR(I35=0,L35-J35&lt;=0),"",(First_trip_N*UAN_price+UAN_app)/(L35-J35))</f>
        <v/>
      </c>
      <c r="R35" s="31">
        <f>IF(I35=0,"No litter",IF(O35&gt;0,"Spring",IF(O35&lt;0,"Fall","Either")))</f>
        <v/>
      </c>
      <c r="S35" s="31">
        <f>MID(IF(D35&lt;Min_years,"; Only "&amp;D35&amp;" yield years","")&amp;IF(G35="","; No soil test",IF(YEAR(TODAY())-H35&gt;Old_test,"; Soil test from "&amp;H35,"")),3,200)</f>
        <v/>
      </c>
    </row>
    <row r="36">
      <c r="A36" s="31" t="inlineStr">
        <is>
          <t>Buckshot</t>
        </is>
      </c>
      <c r="B36" s="31" t="inlineStr">
        <is>
          <t>Norwood</t>
        </is>
      </c>
      <c r="C36" s="32" t="n">
        <v>129.9</v>
      </c>
      <c r="D36" s="33" t="n">
        <v>3</v>
      </c>
      <c r="E36" s="33" t="n">
        <v>220.9</v>
      </c>
      <c r="F36" s="33">
        <f>IF(D36&gt;=Min_years,E36,Farm_yield)</f>
        <v/>
      </c>
      <c r="G36" s="33" t="n">
        <v>51.6</v>
      </c>
      <c r="H36" s="33" t="n">
        <v>2022</v>
      </c>
      <c r="I36" s="33">
        <f>IF(G36="",F36*P_removal,IF(G36&gt;P_high,0,F36*P_removal+IF(G36&lt;P_target,(P_target-G36)*Build_rate/Build_years,0)))</f>
        <v/>
      </c>
      <c r="J36" s="34">
        <f>I36/Litter_P</f>
        <v/>
      </c>
      <c r="K36" s="35">
        <f>IF(I36=0,"",J36*Litter_price+(First_trip_N*UAN_price+UAN_app))</f>
        <v/>
      </c>
      <c r="L36" s="34">
        <f>IF(I36=0,0,MAX(First_trip_N/(Litter_N*Spring_N_avail),J36))</f>
        <v/>
      </c>
      <c r="M36" s="33">
        <f>(L36-J36)*Litter_P</f>
        <v/>
      </c>
      <c r="N36" s="35">
        <f>IF(I36=0,"",L36*Litter_price)</f>
        <v/>
      </c>
      <c r="O36" s="36">
        <f>IF(I36=0,"",K36-N36)</f>
        <v/>
      </c>
      <c r="P36" s="36">
        <f>IF(I36=0,"",O36*C36)</f>
        <v/>
      </c>
      <c r="Q36" s="35">
        <f>IF(OR(I36=0,L36-J36&lt;=0),"",(First_trip_N*UAN_price+UAN_app)/(L36-J36))</f>
        <v/>
      </c>
      <c r="R36" s="31">
        <f>IF(I36=0,"No litter",IF(O36&gt;0,"Spring",IF(O36&lt;0,"Fall","Either")))</f>
        <v/>
      </c>
      <c r="S36" s="31">
        <f>MID(IF(D36&lt;Min_years,"; Only "&amp;D36&amp;" yield years","")&amp;IF(G36="","; No soil test",IF(YEAR(TODAY())-H36&gt;Old_test,"; Soil test from "&amp;H36,"")),3,200)</f>
        <v/>
      </c>
    </row>
    <row r="37">
      <c r="A37" s="31" t="inlineStr">
        <is>
          <t>Cedar Flat</t>
        </is>
      </c>
      <c r="B37" s="31" t="inlineStr">
        <is>
          <t>Nash</t>
        </is>
      </c>
      <c r="C37" s="32" t="n">
        <v>18</v>
      </c>
      <c r="D37" s="33" t="n">
        <v>3</v>
      </c>
      <c r="E37" s="33" t="n">
        <v>219.4</v>
      </c>
      <c r="F37" s="33">
        <f>IF(D37&gt;=Min_years,E37,Farm_yield)</f>
        <v/>
      </c>
      <c r="G37" s="33" t="n">
        <v>118.9</v>
      </c>
      <c r="H37" s="33" t="n">
        <v>2021</v>
      </c>
      <c r="I37" s="33">
        <f>IF(G37="",F37*P_removal,IF(G37&gt;P_high,0,F37*P_removal+IF(G37&lt;P_target,(P_target-G37)*Build_rate/Build_years,0)))</f>
        <v/>
      </c>
      <c r="J37" s="34">
        <f>I37/Litter_P</f>
        <v/>
      </c>
      <c r="K37" s="35">
        <f>IF(I37=0,"",J37*Litter_price+(First_trip_N*UAN_price+UAN_app))</f>
        <v/>
      </c>
      <c r="L37" s="34">
        <f>IF(I37=0,0,MAX(First_trip_N/(Litter_N*Spring_N_avail),J37))</f>
        <v/>
      </c>
      <c r="M37" s="33">
        <f>(L37-J37)*Litter_P</f>
        <v/>
      </c>
      <c r="N37" s="35">
        <f>IF(I37=0,"",L37*Litter_price)</f>
        <v/>
      </c>
      <c r="O37" s="36">
        <f>IF(I37=0,"",K37-N37)</f>
        <v/>
      </c>
      <c r="P37" s="36">
        <f>IF(I37=0,"",O37*C37)</f>
        <v/>
      </c>
      <c r="Q37" s="35">
        <f>IF(OR(I37=0,L37-J37&lt;=0),"",(First_trip_N*UAN_price+UAN_app)/(L37-J37))</f>
        <v/>
      </c>
      <c r="R37" s="31">
        <f>IF(I37=0,"No litter",IF(O37&gt;0,"Spring",IF(O37&lt;0,"Fall","Either")))</f>
        <v/>
      </c>
      <c r="S37" s="31">
        <f>MID(IF(D37&lt;Min_years,"; Only "&amp;D37&amp;" yield years","")&amp;IF(G37="","; No soil test",IF(YEAR(TODAY())-H37&gt;Old_test,"; Soil test from "&amp;H37,"")),3,200)</f>
        <v/>
      </c>
    </row>
    <row r="38">
      <c r="A38" s="31" t="inlineStr">
        <is>
          <t>Cemetery Field</t>
        </is>
      </c>
      <c r="B38" s="31" t="inlineStr">
        <is>
          <t>Ingalls</t>
        </is>
      </c>
      <c r="C38" s="32" t="n">
        <v>145.3</v>
      </c>
      <c r="D38" s="33" t="n">
        <v>3</v>
      </c>
      <c r="E38" s="33" t="n">
        <v>203.1</v>
      </c>
      <c r="F38" s="33">
        <f>IF(D38&gt;=Min_years,E38,Farm_yield)</f>
        <v/>
      </c>
      <c r="G38" s="33" t="n">
        <v>45.8</v>
      </c>
      <c r="H38" s="33" t="n">
        <v>2024</v>
      </c>
      <c r="I38" s="33">
        <f>IF(G38="",F38*P_removal,IF(G38&gt;P_high,0,F38*P_removal+IF(G38&lt;P_target,(P_target-G38)*Build_rate/Build_years,0)))</f>
        <v/>
      </c>
      <c r="J38" s="34">
        <f>I38/Litter_P</f>
        <v/>
      </c>
      <c r="K38" s="35">
        <f>IF(I38=0,"",J38*Litter_price+(First_trip_N*UAN_price+UAN_app))</f>
        <v/>
      </c>
      <c r="L38" s="34">
        <f>IF(I38=0,0,MAX(First_trip_N/(Litter_N*Spring_N_avail),J38))</f>
        <v/>
      </c>
      <c r="M38" s="33">
        <f>(L38-J38)*Litter_P</f>
        <v/>
      </c>
      <c r="N38" s="35">
        <f>IF(I38=0,"",L38*Litter_price)</f>
        <v/>
      </c>
      <c r="O38" s="36">
        <f>IF(I38=0,"",K38-N38)</f>
        <v/>
      </c>
      <c r="P38" s="36">
        <f>IF(I38=0,"",O38*C38)</f>
        <v/>
      </c>
      <c r="Q38" s="35">
        <f>IF(OR(I38=0,L38-J38&lt;=0),"",(First_trip_N*UAN_price+UAN_app)/(L38-J38))</f>
        <v/>
      </c>
      <c r="R38" s="31">
        <f>IF(I38=0,"No litter",IF(O38&gt;0,"Spring",IF(O38&lt;0,"Fall","Either")))</f>
        <v/>
      </c>
      <c r="S38" s="31">
        <f>MID(IF(D38&lt;Min_years,"; Only "&amp;D38&amp;" yield years","")&amp;IF(G38="","; No soil test",IF(YEAR(TODAY())-H38&gt;Old_test,"; Soil test from "&amp;H38,"")),3,200)</f>
        <v/>
      </c>
    </row>
    <row r="39">
      <c r="A39" s="31" t="inlineStr">
        <is>
          <t>Gin Field</t>
        </is>
      </c>
      <c r="B39" s="31" t="inlineStr">
        <is>
          <t>Gaines</t>
        </is>
      </c>
      <c r="C39" s="32" t="n">
        <v>632.3</v>
      </c>
      <c r="D39" s="33" t="n">
        <v>3</v>
      </c>
      <c r="E39" s="33" t="n">
        <v>225.3</v>
      </c>
      <c r="F39" s="33">
        <f>IF(D39&gt;=Min_years,E39,Farm_yield)</f>
        <v/>
      </c>
      <c r="G39" s="33" t="n">
        <v>43.4</v>
      </c>
      <c r="H39" s="33" t="n">
        <v>2024</v>
      </c>
      <c r="I39" s="33">
        <f>IF(G39="",F39*P_removal,IF(G39&gt;P_high,0,F39*P_removal+IF(G39&lt;P_target,(P_target-G39)*Build_rate/Build_years,0)))</f>
        <v/>
      </c>
      <c r="J39" s="34">
        <f>I39/Litter_P</f>
        <v/>
      </c>
      <c r="K39" s="35">
        <f>IF(I39=0,"",J39*Litter_price+(First_trip_N*UAN_price+UAN_app))</f>
        <v/>
      </c>
      <c r="L39" s="34">
        <f>IF(I39=0,0,MAX(First_trip_N/(Litter_N*Spring_N_avail),J39))</f>
        <v/>
      </c>
      <c r="M39" s="33">
        <f>(L39-J39)*Litter_P</f>
        <v/>
      </c>
      <c r="N39" s="35">
        <f>IF(I39=0,"",L39*Litter_price)</f>
        <v/>
      </c>
      <c r="O39" s="36">
        <f>IF(I39=0,"",K39-N39)</f>
        <v/>
      </c>
      <c r="P39" s="36">
        <f>IF(I39=0,"",O39*C39)</f>
        <v/>
      </c>
      <c r="Q39" s="35">
        <f>IF(OR(I39=0,L39-J39&lt;=0),"",(First_trip_N*UAN_price+UAN_app)/(L39-J39))</f>
        <v/>
      </c>
      <c r="R39" s="31">
        <f>IF(I39=0,"No litter",IF(O39&gt;0,"Spring",IF(O39&lt;0,"Fall","Either")))</f>
        <v/>
      </c>
      <c r="S39" s="31">
        <f>MID(IF(D39&lt;Min_years,"; Only "&amp;D39&amp;" yield years","")&amp;IF(G39="","; No soil test",IF(YEAR(TODAY())-H39&gt;Old_test,"; Soil test from "&amp;H39,"")),3,200)</f>
        <v/>
      </c>
    </row>
    <row r="40">
      <c r="A40" s="31" t="inlineStr">
        <is>
          <t>Hackberry</t>
        </is>
      </c>
      <c r="B40" s="31" t="inlineStr">
        <is>
          <t>Ransom</t>
        </is>
      </c>
      <c r="C40" s="32" t="n">
        <v>375.2</v>
      </c>
      <c r="D40" s="33" t="n">
        <v>3</v>
      </c>
      <c r="E40" s="33" t="n">
        <v>222.3</v>
      </c>
      <c r="F40" s="33">
        <f>IF(D40&gt;=Min_years,E40,Farm_yield)</f>
        <v/>
      </c>
      <c r="G40" s="33" t="n">
        <v>40.3</v>
      </c>
      <c r="H40" s="33" t="n">
        <v>2023</v>
      </c>
      <c r="I40" s="33">
        <f>IF(G40="",F40*P_removal,IF(G40&gt;P_high,0,F40*P_removal+IF(G40&lt;P_target,(P_target-G40)*Build_rate/Build_years,0)))</f>
        <v/>
      </c>
      <c r="J40" s="34">
        <f>I40/Litter_P</f>
        <v/>
      </c>
      <c r="K40" s="35">
        <f>IF(I40=0,"",J40*Litter_price+(First_trip_N*UAN_price+UAN_app))</f>
        <v/>
      </c>
      <c r="L40" s="34">
        <f>IF(I40=0,0,MAX(First_trip_N/(Litter_N*Spring_N_avail),J40))</f>
        <v/>
      </c>
      <c r="M40" s="33">
        <f>(L40-J40)*Litter_P</f>
        <v/>
      </c>
      <c r="N40" s="35">
        <f>IF(I40=0,"",L40*Litter_price)</f>
        <v/>
      </c>
      <c r="O40" s="36">
        <f>IF(I40=0,"",K40-N40)</f>
        <v/>
      </c>
      <c r="P40" s="36">
        <f>IF(I40=0,"",O40*C40)</f>
        <v/>
      </c>
      <c r="Q40" s="35">
        <f>IF(OR(I40=0,L40-J40&lt;=0),"",(First_trip_N*UAN_price+UAN_app)/(L40-J40))</f>
        <v/>
      </c>
      <c r="R40" s="31">
        <f>IF(I40=0,"No litter",IF(O40&gt;0,"Spring",IF(O40&lt;0,"Fall","Either")))</f>
        <v/>
      </c>
      <c r="S40" s="31">
        <f>MID(IF(D40&lt;Min_years,"; Only "&amp;D40&amp;" yield years","")&amp;IF(G40="","; No soil test",IF(YEAR(TODAY())-H40&gt;Old_test,"; Soil test from "&amp;H40,"")),3,200)</f>
        <v/>
      </c>
    </row>
    <row r="41">
      <c r="A41" s="31" t="inlineStr">
        <is>
          <t>Home Place</t>
        </is>
      </c>
      <c r="B41" s="31" t="inlineStr">
        <is>
          <t>Ashby</t>
        </is>
      </c>
      <c r="C41" s="32" t="n">
        <v>7.2</v>
      </c>
      <c r="D41" s="33" t="n">
        <v>3</v>
      </c>
      <c r="E41" s="33" t="n">
        <v>204.8</v>
      </c>
      <c r="F41" s="33">
        <f>IF(D41&gt;=Min_years,E41,Farm_yield)</f>
        <v/>
      </c>
      <c r="G41" s="33" t="n"/>
      <c r="H41" s="33" t="n"/>
      <c r="I41" s="33">
        <f>IF(G41="",F41*P_removal,IF(G41&gt;P_high,0,F41*P_removal+IF(G41&lt;P_target,(P_target-G41)*Build_rate/Build_years,0)))</f>
        <v/>
      </c>
      <c r="J41" s="34">
        <f>I41/Litter_P</f>
        <v/>
      </c>
      <c r="K41" s="35">
        <f>IF(I41=0,"",J41*Litter_price+(First_trip_N*UAN_price+UAN_app))</f>
        <v/>
      </c>
      <c r="L41" s="34">
        <f>IF(I41=0,0,MAX(First_trip_N/(Litter_N*Spring_N_avail),J41))</f>
        <v/>
      </c>
      <c r="M41" s="33">
        <f>(L41-J41)*Litter_P</f>
        <v/>
      </c>
      <c r="N41" s="35">
        <f>IF(I41=0,"",L41*Litter_price)</f>
        <v/>
      </c>
      <c r="O41" s="36">
        <f>IF(I41=0,"",K41-N41)</f>
        <v/>
      </c>
      <c r="P41" s="36">
        <f>IF(I41=0,"",O41*C41)</f>
        <v/>
      </c>
      <c r="Q41" s="35">
        <f>IF(OR(I41=0,L41-J41&lt;=0),"",(First_trip_N*UAN_price+UAN_app)/(L41-J41))</f>
        <v/>
      </c>
      <c r="R41" s="31">
        <f>IF(I41=0,"No litter",IF(O41&gt;0,"Spring",IF(O41&lt;0,"Fall","Either")))</f>
        <v/>
      </c>
      <c r="S41" s="31">
        <f>MID(IF(D41&lt;Min_years,"; Only "&amp;D41&amp;" yield years","")&amp;IF(G41="","; No soil test",IF(YEAR(TODAY())-H41&gt;Old_test,"; Soil test from "&amp;H41,"")),3,200)</f>
        <v/>
      </c>
    </row>
    <row r="42">
      <c r="A42" s="31" t="inlineStr">
        <is>
          <t>Mill Creek</t>
        </is>
      </c>
      <c r="B42" s="31" t="inlineStr">
        <is>
          <t>Denton</t>
        </is>
      </c>
      <c r="C42" s="32" t="n">
        <v>130</v>
      </c>
      <c r="D42" s="33" t="n">
        <v>3</v>
      </c>
      <c r="E42" s="33" t="n">
        <v>227.3</v>
      </c>
      <c r="F42" s="33">
        <f>IF(D42&gt;=Min_years,E42,Farm_yield)</f>
        <v/>
      </c>
      <c r="G42" s="33" t="n">
        <v>38.4</v>
      </c>
      <c r="H42" s="33" t="n">
        <v>2024</v>
      </c>
      <c r="I42" s="33">
        <f>IF(G42="",F42*P_removal,IF(G42&gt;P_high,0,F42*P_removal+IF(G42&lt;P_target,(P_target-G42)*Build_rate/Build_years,0)))</f>
        <v/>
      </c>
      <c r="J42" s="34">
        <f>I42/Litter_P</f>
        <v/>
      </c>
      <c r="K42" s="35">
        <f>IF(I42=0,"",J42*Litter_price+(First_trip_N*UAN_price+UAN_app))</f>
        <v/>
      </c>
      <c r="L42" s="34">
        <f>IF(I42=0,0,MAX(First_trip_N/(Litter_N*Spring_N_avail),J42))</f>
        <v/>
      </c>
      <c r="M42" s="33">
        <f>(L42-J42)*Litter_P</f>
        <v/>
      </c>
      <c r="N42" s="35">
        <f>IF(I42=0,"",L42*Litter_price)</f>
        <v/>
      </c>
      <c r="O42" s="36">
        <f>IF(I42=0,"",K42-N42)</f>
        <v/>
      </c>
      <c r="P42" s="36">
        <f>IF(I42=0,"",O42*C42)</f>
        <v/>
      </c>
      <c r="Q42" s="35">
        <f>IF(OR(I42=0,L42-J42&lt;=0),"",(First_trip_N*UAN_price+UAN_app)/(L42-J42))</f>
        <v/>
      </c>
      <c r="R42" s="31">
        <f>IF(I42=0,"No litter",IF(O42&gt;0,"Spring",IF(O42&lt;0,"Fall","Either")))</f>
        <v/>
      </c>
      <c r="S42" s="31">
        <f>MID(IF(D42&lt;Min_years,"; Only "&amp;D42&amp;" yield years","")&amp;IF(G42="","; No soil test",IF(YEAR(TODAY())-H42&gt;Old_test,"; Soil test from "&amp;H42,"")),3,200)</f>
        <v/>
      </c>
    </row>
    <row r="43">
      <c r="A43" s="31" t="inlineStr">
        <is>
          <t>Oak Grove</t>
        </is>
      </c>
      <c r="B43" s="31" t="inlineStr">
        <is>
          <t>Jessup</t>
        </is>
      </c>
      <c r="C43" s="32" t="n">
        <v>309.4</v>
      </c>
      <c r="D43" s="33" t="n">
        <v>3</v>
      </c>
      <c r="E43" s="33" t="n">
        <v>242.4</v>
      </c>
      <c r="F43" s="33">
        <f>IF(D43&gt;=Min_years,E43,Farm_yield)</f>
        <v/>
      </c>
      <c r="G43" s="33" t="n">
        <v>43.3</v>
      </c>
      <c r="H43" s="33" t="n">
        <v>2024</v>
      </c>
      <c r="I43" s="33">
        <f>IF(G43="",F43*P_removal,IF(G43&gt;P_high,0,F43*P_removal+IF(G43&lt;P_target,(P_target-G43)*Build_rate/Build_years,0)))</f>
        <v/>
      </c>
      <c r="J43" s="34">
        <f>I43/Litter_P</f>
        <v/>
      </c>
      <c r="K43" s="35">
        <f>IF(I43=0,"",J43*Litter_price+(First_trip_N*UAN_price+UAN_app))</f>
        <v/>
      </c>
      <c r="L43" s="34">
        <f>IF(I43=0,0,MAX(First_trip_N/(Litter_N*Spring_N_avail),J43))</f>
        <v/>
      </c>
      <c r="M43" s="33">
        <f>(L43-J43)*Litter_P</f>
        <v/>
      </c>
      <c r="N43" s="35">
        <f>IF(I43=0,"",L43*Litter_price)</f>
        <v/>
      </c>
      <c r="O43" s="36">
        <f>IF(I43=0,"",K43-N43)</f>
        <v/>
      </c>
      <c r="P43" s="36">
        <f>IF(I43=0,"",O43*C43)</f>
        <v/>
      </c>
      <c r="Q43" s="35">
        <f>IF(OR(I43=0,L43-J43&lt;=0),"",(First_trip_N*UAN_price+UAN_app)/(L43-J43))</f>
        <v/>
      </c>
      <c r="R43" s="31">
        <f>IF(I43=0,"No litter",IF(O43&gt;0,"Spring",IF(O43&lt;0,"Fall","Either")))</f>
        <v/>
      </c>
      <c r="S43" s="31">
        <f>MID(IF(D43&lt;Min_years,"; Only "&amp;D43&amp;" yield years","")&amp;IF(G43="","; No soil test",IF(YEAR(TODAY())-H43&gt;Old_test,"; Soil test from "&amp;H43,"")),3,200)</f>
        <v/>
      </c>
    </row>
    <row r="44">
      <c r="A44" s="31" t="inlineStr">
        <is>
          <t>Oxbow</t>
        </is>
      </c>
      <c r="B44" s="31" t="inlineStr">
        <is>
          <t>Rowe</t>
        </is>
      </c>
      <c r="C44" s="32" t="n">
        <v>555.4</v>
      </c>
      <c r="D44" s="33" t="n">
        <v>3</v>
      </c>
      <c r="E44" s="33" t="n">
        <v>223.3</v>
      </c>
      <c r="F44" s="33">
        <f>IF(D44&gt;=Min_years,E44,Farm_yield)</f>
        <v/>
      </c>
      <c r="G44" s="33" t="n">
        <v>44</v>
      </c>
      <c r="H44" s="33" t="n">
        <v>2024</v>
      </c>
      <c r="I44" s="33">
        <f>IF(G44="",F44*P_removal,IF(G44&gt;P_high,0,F44*P_removal+IF(G44&lt;P_target,(P_target-G44)*Build_rate/Build_years,0)))</f>
        <v/>
      </c>
      <c r="J44" s="34">
        <f>I44/Litter_P</f>
        <v/>
      </c>
      <c r="K44" s="35">
        <f>IF(I44=0,"",J44*Litter_price+(First_trip_N*UAN_price+UAN_app))</f>
        <v/>
      </c>
      <c r="L44" s="34">
        <f>IF(I44=0,0,MAX(First_trip_N/(Litter_N*Spring_N_avail),J44))</f>
        <v/>
      </c>
      <c r="M44" s="33">
        <f>(L44-J44)*Litter_P</f>
        <v/>
      </c>
      <c r="N44" s="35">
        <f>IF(I44=0,"",L44*Litter_price)</f>
        <v/>
      </c>
      <c r="O44" s="36">
        <f>IF(I44=0,"",K44-N44)</f>
        <v/>
      </c>
      <c r="P44" s="36">
        <f>IF(I44=0,"",O44*C44)</f>
        <v/>
      </c>
      <c r="Q44" s="35">
        <f>IF(OR(I44=0,L44-J44&lt;=0),"",(First_trip_N*UAN_price+UAN_app)/(L44-J44))</f>
        <v/>
      </c>
      <c r="R44" s="31">
        <f>IF(I44=0,"No litter",IF(O44&gt;0,"Spring",IF(O44&lt;0,"Fall","Either")))</f>
        <v/>
      </c>
      <c r="S44" s="31">
        <f>MID(IF(D44&lt;Min_years,"; Only "&amp;D44&amp;" yield years","")&amp;IF(G44="","; No soil test",IF(YEAR(TODAY())-H44&gt;Old_test,"; Soil test from "&amp;H44,"")),3,200)</f>
        <v/>
      </c>
    </row>
    <row r="45">
      <c r="A45" s="31" t="inlineStr">
        <is>
          <t>Persimmon Flat</t>
        </is>
      </c>
      <c r="B45" s="31" t="inlineStr">
        <is>
          <t>Mercer</t>
        </is>
      </c>
      <c r="C45" s="32" t="n">
        <v>31</v>
      </c>
      <c r="D45" s="33" t="n">
        <v>3</v>
      </c>
      <c r="E45" s="33" t="n">
        <v>215.1</v>
      </c>
      <c r="F45" s="33">
        <f>IF(D45&gt;=Min_years,E45,Farm_yield)</f>
        <v/>
      </c>
      <c r="G45" s="33" t="n"/>
      <c r="H45" s="33" t="n"/>
      <c r="I45" s="33">
        <f>IF(G45="",F45*P_removal,IF(G45&gt;P_high,0,F45*P_removal+IF(G45&lt;P_target,(P_target-G45)*Build_rate/Build_years,0)))</f>
        <v/>
      </c>
      <c r="J45" s="34">
        <f>I45/Litter_P</f>
        <v/>
      </c>
      <c r="K45" s="35">
        <f>IF(I45=0,"",J45*Litter_price+(First_trip_N*UAN_price+UAN_app))</f>
        <v/>
      </c>
      <c r="L45" s="34">
        <f>IF(I45=0,0,MAX(First_trip_N/(Litter_N*Spring_N_avail),J45))</f>
        <v/>
      </c>
      <c r="M45" s="33">
        <f>(L45-J45)*Litter_P</f>
        <v/>
      </c>
      <c r="N45" s="35">
        <f>IF(I45=0,"",L45*Litter_price)</f>
        <v/>
      </c>
      <c r="O45" s="36">
        <f>IF(I45=0,"",K45-N45)</f>
        <v/>
      </c>
      <c r="P45" s="36">
        <f>IF(I45=0,"",O45*C45)</f>
        <v/>
      </c>
      <c r="Q45" s="35">
        <f>IF(OR(I45=0,L45-J45&lt;=0),"",(First_trip_N*UAN_price+UAN_app)/(L45-J45))</f>
        <v/>
      </c>
      <c r="R45" s="31">
        <f>IF(I45=0,"No litter",IF(O45&gt;0,"Spring",IF(O45&lt;0,"Fall","Either")))</f>
        <v/>
      </c>
      <c r="S45" s="31">
        <f>MID(IF(D45&lt;Min_years,"; Only "&amp;D45&amp;" yield years","")&amp;IF(G45="","; No soil test",IF(YEAR(TODAY())-H45&gt;Old_test,"; Soil test from "&amp;H45,"")),3,200)</f>
        <v/>
      </c>
    </row>
    <row r="46">
      <c r="A46" s="31" t="inlineStr">
        <is>
          <t>Pine Hill</t>
        </is>
      </c>
      <c r="B46" s="31" t="inlineStr">
        <is>
          <t>Vance</t>
        </is>
      </c>
      <c r="C46" s="32" t="n">
        <v>387.5</v>
      </c>
      <c r="D46" s="33" t="n">
        <v>3</v>
      </c>
      <c r="E46" s="33" t="n">
        <v>202.5</v>
      </c>
      <c r="F46" s="33">
        <f>IF(D46&gt;=Min_years,E46,Farm_yield)</f>
        <v/>
      </c>
      <c r="G46" s="33" t="n">
        <v>42.9</v>
      </c>
      <c r="H46" s="33" t="n">
        <v>2024</v>
      </c>
      <c r="I46" s="33">
        <f>IF(G46="",F46*P_removal,IF(G46&gt;P_high,0,F46*P_removal+IF(G46&lt;P_target,(P_target-G46)*Build_rate/Build_years,0)))</f>
        <v/>
      </c>
      <c r="J46" s="34">
        <f>I46/Litter_P</f>
        <v/>
      </c>
      <c r="K46" s="35">
        <f>IF(I46=0,"",J46*Litter_price+(First_trip_N*UAN_price+UAN_app))</f>
        <v/>
      </c>
      <c r="L46" s="34">
        <f>IF(I46=0,0,MAX(First_trip_N/(Litter_N*Spring_N_avail),J46))</f>
        <v/>
      </c>
      <c r="M46" s="33">
        <f>(L46-J46)*Litter_P</f>
        <v/>
      </c>
      <c r="N46" s="35">
        <f>IF(I46=0,"",L46*Litter_price)</f>
        <v/>
      </c>
      <c r="O46" s="36">
        <f>IF(I46=0,"",K46-N46)</f>
        <v/>
      </c>
      <c r="P46" s="36">
        <f>IF(I46=0,"",O46*C46)</f>
        <v/>
      </c>
      <c r="Q46" s="35">
        <f>IF(OR(I46=0,L46-J46&lt;=0),"",(First_trip_N*UAN_price+UAN_app)/(L46-J46))</f>
        <v/>
      </c>
      <c r="R46" s="31">
        <f>IF(I46=0,"No litter",IF(O46&gt;0,"Spring",IF(O46&lt;0,"Fall","Either")))</f>
        <v/>
      </c>
      <c r="S46" s="31">
        <f>MID(IF(D46&lt;Min_years,"; Only "&amp;D46&amp;" yield years","")&amp;IF(G46="","; No soil test",IF(YEAR(TODAY())-H46&gt;Old_test,"; Soil test from "&amp;H46,"")),3,200)</f>
        <v/>
      </c>
    </row>
    <row r="47">
      <c r="A47" s="31" t="inlineStr">
        <is>
          <t>River Place</t>
        </is>
      </c>
      <c r="B47" s="31" t="inlineStr">
        <is>
          <t>Dabney</t>
        </is>
      </c>
      <c r="C47" s="32" t="n">
        <v>120.7</v>
      </c>
      <c r="D47" s="33" t="n">
        <v>3</v>
      </c>
      <c r="E47" s="33" t="n">
        <v>184.9</v>
      </c>
      <c r="F47" s="33">
        <f>IF(D47&gt;=Min_years,E47,Farm_yield)</f>
        <v/>
      </c>
      <c r="G47" s="33" t="n">
        <v>77</v>
      </c>
      <c r="H47" s="33" t="n">
        <v>2024</v>
      </c>
      <c r="I47" s="33">
        <f>IF(G47="",F47*P_removal,IF(G47&gt;P_high,0,F47*P_removal+IF(G47&lt;P_target,(P_target-G47)*Build_rate/Build_years,0)))</f>
        <v/>
      </c>
      <c r="J47" s="34">
        <f>I47/Litter_P</f>
        <v/>
      </c>
      <c r="K47" s="35">
        <f>IF(I47=0,"",J47*Litter_price+(First_trip_N*UAN_price+UAN_app))</f>
        <v/>
      </c>
      <c r="L47" s="34">
        <f>IF(I47=0,0,MAX(First_trip_N/(Litter_N*Spring_N_avail),J47))</f>
        <v/>
      </c>
      <c r="M47" s="33">
        <f>(L47-J47)*Litter_P</f>
        <v/>
      </c>
      <c r="N47" s="35">
        <f>IF(I47=0,"",L47*Litter_price)</f>
        <v/>
      </c>
      <c r="O47" s="36">
        <f>IF(I47=0,"",K47-N47)</f>
        <v/>
      </c>
      <c r="P47" s="36">
        <f>IF(I47=0,"",O47*C47)</f>
        <v/>
      </c>
      <c r="Q47" s="35">
        <f>IF(OR(I47=0,L47-J47&lt;=0),"",(First_trip_N*UAN_price+UAN_app)/(L47-J47))</f>
        <v/>
      </c>
      <c r="R47" s="31">
        <f>IF(I47=0,"No litter",IF(O47&gt;0,"Spring",IF(O47&lt;0,"Fall","Either")))</f>
        <v/>
      </c>
      <c r="S47" s="31">
        <f>MID(IF(D47&lt;Min_years,"; Only "&amp;D47&amp;" yield years","")&amp;IF(G47="","; No soil test",IF(YEAR(TODAY())-H47&gt;Old_test,"; Soil test from "&amp;H47,"")),3,200)</f>
        <v/>
      </c>
    </row>
    <row r="48">
      <c r="A48" s="31" t="inlineStr">
        <is>
          <t>Rocky Branch</t>
        </is>
      </c>
      <c r="B48" s="31" t="inlineStr">
        <is>
          <t>Fenwick</t>
        </is>
      </c>
      <c r="C48" s="32" t="n">
        <v>261.7</v>
      </c>
      <c r="D48" s="33" t="n">
        <v>3</v>
      </c>
      <c r="E48" s="33" t="n">
        <v>239.7</v>
      </c>
      <c r="F48" s="33">
        <f>IF(D48&gt;=Min_years,E48,Farm_yield)</f>
        <v/>
      </c>
      <c r="G48" s="33" t="n">
        <v>59.9</v>
      </c>
      <c r="H48" s="33" t="n">
        <v>2024</v>
      </c>
      <c r="I48" s="33">
        <f>IF(G48="",F48*P_removal,IF(G48&gt;P_high,0,F48*P_removal+IF(G48&lt;P_target,(P_target-G48)*Build_rate/Build_years,0)))</f>
        <v/>
      </c>
      <c r="J48" s="34">
        <f>I48/Litter_P</f>
        <v/>
      </c>
      <c r="K48" s="35">
        <f>IF(I48=0,"",J48*Litter_price+(First_trip_N*UAN_price+UAN_app))</f>
        <v/>
      </c>
      <c r="L48" s="34">
        <f>IF(I48=0,0,MAX(First_trip_N/(Litter_N*Spring_N_avail),J48))</f>
        <v/>
      </c>
      <c r="M48" s="33">
        <f>(L48-J48)*Litter_P</f>
        <v/>
      </c>
      <c r="N48" s="35">
        <f>IF(I48=0,"",L48*Litter_price)</f>
        <v/>
      </c>
      <c r="O48" s="36">
        <f>IF(I48=0,"",K48-N48)</f>
        <v/>
      </c>
      <c r="P48" s="36">
        <f>IF(I48=0,"",O48*C48)</f>
        <v/>
      </c>
      <c r="Q48" s="35">
        <f>IF(OR(I48=0,L48-J48&lt;=0),"",(First_trip_N*UAN_price+UAN_app)/(L48-J48))</f>
        <v/>
      </c>
      <c r="R48" s="31">
        <f>IF(I48=0,"No litter",IF(O48&gt;0,"Spring",IF(O48&lt;0,"Fall","Either")))</f>
        <v/>
      </c>
      <c r="S48" s="31">
        <f>MID(IF(D48&lt;Min_years,"; Only "&amp;D48&amp;" yield years","")&amp;IF(G48="","; No soil test",IF(YEAR(TODAY())-H48&gt;Old_test,"; Soil test from "&amp;H48,"")),3,200)</f>
        <v/>
      </c>
    </row>
    <row r="49">
      <c r="A49" s="31" t="inlineStr">
        <is>
          <t>Sandy Bottom</t>
        </is>
      </c>
      <c r="B49" s="31" t="inlineStr">
        <is>
          <t>Quimby</t>
        </is>
      </c>
      <c r="C49" s="32" t="n">
        <v>477.3</v>
      </c>
      <c r="D49" s="33" t="n">
        <v>3</v>
      </c>
      <c r="E49" s="33" t="n">
        <v>197.8</v>
      </c>
      <c r="F49" s="33">
        <f>IF(D49&gt;=Min_years,E49,Farm_yield)</f>
        <v/>
      </c>
      <c r="G49" s="33" t="n">
        <v>23.6</v>
      </c>
      <c r="H49" s="33" t="n">
        <v>2023</v>
      </c>
      <c r="I49" s="33">
        <f>IF(G49="",F49*P_removal,IF(G49&gt;P_high,0,F49*P_removal+IF(G49&lt;P_target,(P_target-G49)*Build_rate/Build_years,0)))</f>
        <v/>
      </c>
      <c r="J49" s="34">
        <f>I49/Litter_P</f>
        <v/>
      </c>
      <c r="K49" s="35">
        <f>IF(I49=0,"",J49*Litter_price+(First_trip_N*UAN_price+UAN_app))</f>
        <v/>
      </c>
      <c r="L49" s="34">
        <f>IF(I49=0,0,MAX(First_trip_N/(Litter_N*Spring_N_avail),J49))</f>
        <v/>
      </c>
      <c r="M49" s="33">
        <f>(L49-J49)*Litter_P</f>
        <v/>
      </c>
      <c r="N49" s="35">
        <f>IF(I49=0,"",L49*Litter_price)</f>
        <v/>
      </c>
      <c r="O49" s="36">
        <f>IF(I49=0,"",K49-N49)</f>
        <v/>
      </c>
      <c r="P49" s="36">
        <f>IF(I49=0,"",O49*C49)</f>
        <v/>
      </c>
      <c r="Q49" s="35">
        <f>IF(OR(I49=0,L49-J49&lt;=0),"",(First_trip_N*UAN_price+UAN_app)/(L49-J49))</f>
        <v/>
      </c>
      <c r="R49" s="31">
        <f>IF(I49=0,"No litter",IF(O49&gt;0,"Spring",IF(O49&lt;0,"Fall","Either")))</f>
        <v/>
      </c>
      <c r="S49" s="31">
        <f>MID(IF(D49&lt;Min_years,"; Only "&amp;D49&amp;" yield years","")&amp;IF(G49="","; No soil test",IF(YEAR(TODAY())-H49&gt;Old_test,"; Soil test from "&amp;H49,"")),3,200)</f>
        <v/>
      </c>
    </row>
    <row r="50">
      <c r="A50" s="31" t="inlineStr">
        <is>
          <t>Section Line</t>
        </is>
      </c>
      <c r="B50" s="31" t="inlineStr">
        <is>
          <t>Beckham</t>
        </is>
      </c>
      <c r="C50" s="32" t="n">
        <v>245.2</v>
      </c>
      <c r="D50" s="33" t="n">
        <v>3</v>
      </c>
      <c r="E50" s="33" t="n">
        <v>216.8</v>
      </c>
      <c r="F50" s="33">
        <f>IF(D50&gt;=Min_years,E50,Farm_yield)</f>
        <v/>
      </c>
      <c r="G50" s="33" t="n">
        <v>73.90000000000001</v>
      </c>
      <c r="H50" s="33" t="n">
        <v>2024</v>
      </c>
      <c r="I50" s="33">
        <f>IF(G50="",F50*P_removal,IF(G50&gt;P_high,0,F50*P_removal+IF(G50&lt;P_target,(P_target-G50)*Build_rate/Build_years,0)))</f>
        <v/>
      </c>
      <c r="J50" s="34">
        <f>I50/Litter_P</f>
        <v/>
      </c>
      <c r="K50" s="35">
        <f>IF(I50=0,"",J50*Litter_price+(First_trip_N*UAN_price+UAN_app))</f>
        <v/>
      </c>
      <c r="L50" s="34">
        <f>IF(I50=0,0,MAX(First_trip_N/(Litter_N*Spring_N_avail),J50))</f>
        <v/>
      </c>
      <c r="M50" s="33">
        <f>(L50-J50)*Litter_P</f>
        <v/>
      </c>
      <c r="N50" s="35">
        <f>IF(I50=0,"",L50*Litter_price)</f>
        <v/>
      </c>
      <c r="O50" s="36">
        <f>IF(I50=0,"",K50-N50)</f>
        <v/>
      </c>
      <c r="P50" s="36">
        <f>IF(I50=0,"",O50*C50)</f>
        <v/>
      </c>
      <c r="Q50" s="35">
        <f>IF(OR(I50=0,L50-J50&lt;=0),"",(First_trip_N*UAN_price+UAN_app)/(L50-J50))</f>
        <v/>
      </c>
      <c r="R50" s="31">
        <f>IF(I50=0,"No litter",IF(O50&gt;0,"Spring",IF(O50&lt;0,"Fall","Either")))</f>
        <v/>
      </c>
      <c r="S50" s="31">
        <f>MID(IF(D50&lt;Min_years,"; Only "&amp;D50&amp;" yield years","")&amp;IF(G50="","; No soil test",IF(YEAR(TODAY())-H50&gt;Old_test,"; Soil test from "&amp;H50,"")),3,200)</f>
        <v/>
      </c>
    </row>
    <row r="51">
      <c r="A51" s="31" t="inlineStr">
        <is>
          <t>Shop Field</t>
        </is>
      </c>
      <c r="B51" s="31" t="inlineStr">
        <is>
          <t>Lofton</t>
        </is>
      </c>
      <c r="C51" s="32" t="n">
        <v>159.8</v>
      </c>
      <c r="D51" s="33" t="n">
        <v>3</v>
      </c>
      <c r="E51" s="33" t="n">
        <v>238.8</v>
      </c>
      <c r="F51" s="33">
        <f>IF(D51&gt;=Min_years,E51,Farm_yield)</f>
        <v/>
      </c>
      <c r="G51" s="33" t="n">
        <v>53.8</v>
      </c>
      <c r="H51" s="33" t="n">
        <v>2024</v>
      </c>
      <c r="I51" s="33">
        <f>IF(G51="",F51*P_removal,IF(G51&gt;P_high,0,F51*P_removal+IF(G51&lt;P_target,(P_target-G51)*Build_rate/Build_years,0)))</f>
        <v/>
      </c>
      <c r="J51" s="34">
        <f>I51/Litter_P</f>
        <v/>
      </c>
      <c r="K51" s="35">
        <f>IF(I51=0,"",J51*Litter_price+(First_trip_N*UAN_price+UAN_app))</f>
        <v/>
      </c>
      <c r="L51" s="34">
        <f>IF(I51=0,0,MAX(First_trip_N/(Litter_N*Spring_N_avail),J51))</f>
        <v/>
      </c>
      <c r="M51" s="33">
        <f>(L51-J51)*Litter_P</f>
        <v/>
      </c>
      <c r="N51" s="35">
        <f>IF(I51=0,"",L51*Litter_price)</f>
        <v/>
      </c>
      <c r="O51" s="36">
        <f>IF(I51=0,"",K51-N51)</f>
        <v/>
      </c>
      <c r="P51" s="36">
        <f>IF(I51=0,"",O51*C51)</f>
        <v/>
      </c>
      <c r="Q51" s="35">
        <f>IF(OR(I51=0,L51-J51&lt;=0),"",(First_trip_N*UAN_price+UAN_app)/(L51-J51))</f>
        <v/>
      </c>
      <c r="R51" s="31">
        <f>IF(I51=0,"No litter",IF(O51&gt;0,"Spring",IF(O51&lt;0,"Fall","Either")))</f>
        <v/>
      </c>
      <c r="S51" s="31">
        <f>MID(IF(D51&lt;Min_years,"; Only "&amp;D51&amp;" yield years","")&amp;IF(G51="","; No soil test",IF(YEAR(TODAY())-H51&gt;Old_test,"; Soil test from "&amp;H51,"")),3,200)</f>
        <v/>
      </c>
    </row>
    <row r="52">
      <c r="A52" s="31" t="inlineStr">
        <is>
          <t>Spring Branch</t>
        </is>
      </c>
      <c r="B52" s="31" t="inlineStr">
        <is>
          <t>Garrison</t>
        </is>
      </c>
      <c r="C52" s="32" t="n">
        <v>52.5</v>
      </c>
      <c r="D52" s="33" t="n">
        <v>2</v>
      </c>
      <c r="E52" s="33" t="n">
        <v>170.8</v>
      </c>
      <c r="F52" s="33">
        <f>IF(D52&gt;=Min_years,E52,Farm_yield)</f>
        <v/>
      </c>
      <c r="G52" s="33" t="n">
        <v>18.6</v>
      </c>
      <c r="H52" s="33" t="n">
        <v>2023</v>
      </c>
      <c r="I52" s="33">
        <f>IF(G52="",F52*P_removal,IF(G52&gt;P_high,0,F52*P_removal+IF(G52&lt;P_target,(P_target-G52)*Build_rate/Build_years,0)))</f>
        <v/>
      </c>
      <c r="J52" s="34">
        <f>I52/Litter_P</f>
        <v/>
      </c>
      <c r="K52" s="35">
        <f>IF(I52=0,"",J52*Litter_price+(First_trip_N*UAN_price+UAN_app))</f>
        <v/>
      </c>
      <c r="L52" s="34">
        <f>IF(I52=0,0,MAX(First_trip_N/(Litter_N*Spring_N_avail),J52))</f>
        <v/>
      </c>
      <c r="M52" s="33">
        <f>(L52-J52)*Litter_P</f>
        <v/>
      </c>
      <c r="N52" s="35">
        <f>IF(I52=0,"",L52*Litter_price)</f>
        <v/>
      </c>
      <c r="O52" s="36">
        <f>IF(I52=0,"",K52-N52)</f>
        <v/>
      </c>
      <c r="P52" s="36">
        <f>IF(I52=0,"",O52*C52)</f>
        <v/>
      </c>
      <c r="Q52" s="35">
        <f>IF(OR(I52=0,L52-J52&lt;=0),"",(First_trip_N*UAN_price+UAN_app)/(L52-J52))</f>
        <v/>
      </c>
      <c r="R52" s="31">
        <f>IF(I52=0,"No litter",IF(O52&gt;0,"Spring",IF(O52&lt;0,"Fall","Either")))</f>
        <v/>
      </c>
      <c r="S52" s="31">
        <f>MID(IF(D52&lt;Min_years,"; Only "&amp;D52&amp;" yield years","")&amp;IF(G52="","; No soil test",IF(YEAR(TODAY())-H52&gt;Old_test,"; Soil test from "&amp;H52,"")),3,200)</f>
        <v/>
      </c>
    </row>
    <row r="53">
      <c r="A53" s="31" t="inlineStr">
        <is>
          <t>Store Field</t>
        </is>
      </c>
      <c r="B53" s="31" t="inlineStr">
        <is>
          <t>Halloran</t>
        </is>
      </c>
      <c r="C53" s="32" t="n">
        <v>218.6</v>
      </c>
      <c r="D53" s="33" t="n">
        <v>3</v>
      </c>
      <c r="E53" s="33" t="n">
        <v>227.9</v>
      </c>
      <c r="F53" s="33">
        <f>IF(D53&gt;=Min_years,E53,Farm_yield)</f>
        <v/>
      </c>
      <c r="G53" s="33" t="n">
        <v>57.5</v>
      </c>
      <c r="H53" s="33" t="n">
        <v>2024</v>
      </c>
      <c r="I53" s="33">
        <f>IF(G53="",F53*P_removal,IF(G53&gt;P_high,0,F53*P_removal+IF(G53&lt;P_target,(P_target-G53)*Build_rate/Build_years,0)))</f>
        <v/>
      </c>
      <c r="J53" s="34">
        <f>I53/Litter_P</f>
        <v/>
      </c>
      <c r="K53" s="35">
        <f>IF(I53=0,"",J53*Litter_price+(First_trip_N*UAN_price+UAN_app))</f>
        <v/>
      </c>
      <c r="L53" s="34">
        <f>IF(I53=0,0,MAX(First_trip_N/(Litter_N*Spring_N_avail),J53))</f>
        <v/>
      </c>
      <c r="M53" s="33">
        <f>(L53-J53)*Litter_P</f>
        <v/>
      </c>
      <c r="N53" s="35">
        <f>IF(I53=0,"",L53*Litter_price)</f>
        <v/>
      </c>
      <c r="O53" s="36">
        <f>IF(I53=0,"",K53-N53)</f>
        <v/>
      </c>
      <c r="P53" s="36">
        <f>IF(I53=0,"",O53*C53)</f>
        <v/>
      </c>
      <c r="Q53" s="35">
        <f>IF(OR(I53=0,L53-J53&lt;=0),"",(First_trip_N*UAN_price+UAN_app)/(L53-J53))</f>
        <v/>
      </c>
      <c r="R53" s="31">
        <f>IF(I53=0,"No litter",IF(O53&gt;0,"Spring",IF(O53&lt;0,"Fall","Either")))</f>
        <v/>
      </c>
      <c r="S53" s="31">
        <f>MID(IF(D53&lt;Min_years,"; Only "&amp;D53&amp;" yield years","")&amp;IF(G53="","; No soil test",IF(YEAR(TODAY())-H53&gt;Old_test,"; Soil test from "&amp;H53,"")),3,200)</f>
        <v/>
      </c>
    </row>
    <row r="54">
      <c r="A54" s="31" t="inlineStr">
        <is>
          <t>The Island</t>
        </is>
      </c>
      <c r="B54" s="31" t="inlineStr">
        <is>
          <t>Ackley</t>
        </is>
      </c>
      <c r="C54" s="32" t="n">
        <v>52.8</v>
      </c>
      <c r="D54" s="33" t="n">
        <v>3</v>
      </c>
      <c r="E54" s="33" t="n">
        <v>211</v>
      </c>
      <c r="F54" s="33">
        <f>IF(D54&gt;=Min_years,E54,Farm_yield)</f>
        <v/>
      </c>
      <c r="G54" s="33" t="n">
        <v>54</v>
      </c>
      <c r="H54" s="33" t="n">
        <v>2024</v>
      </c>
      <c r="I54" s="33">
        <f>IF(G54="",F54*P_removal,IF(G54&gt;P_high,0,F54*P_removal+IF(G54&lt;P_target,(P_target-G54)*Build_rate/Build_years,0)))</f>
        <v/>
      </c>
      <c r="J54" s="34">
        <f>I54/Litter_P</f>
        <v/>
      </c>
      <c r="K54" s="35">
        <f>IF(I54=0,"",J54*Litter_price+(First_trip_N*UAN_price+UAN_app))</f>
        <v/>
      </c>
      <c r="L54" s="34">
        <f>IF(I54=0,0,MAX(First_trip_N/(Litter_N*Spring_N_avail),J54))</f>
        <v/>
      </c>
      <c r="M54" s="33">
        <f>(L54-J54)*Litter_P</f>
        <v/>
      </c>
      <c r="N54" s="35">
        <f>IF(I54=0,"",L54*Litter_price)</f>
        <v/>
      </c>
      <c r="O54" s="36">
        <f>IF(I54=0,"",K54-N54)</f>
        <v/>
      </c>
      <c r="P54" s="36">
        <f>IF(I54=0,"",O54*C54)</f>
        <v/>
      </c>
      <c r="Q54" s="35">
        <f>IF(OR(I54=0,L54-J54&lt;=0),"",(First_trip_N*UAN_price+UAN_app)/(L54-J54))</f>
        <v/>
      </c>
      <c r="R54" s="31">
        <f>IF(I54=0,"No litter",IF(O54&gt;0,"Spring",IF(O54&lt;0,"Fall","Either")))</f>
        <v/>
      </c>
      <c r="S54" s="31">
        <f>MID(IF(D54&lt;Min_years,"; Only "&amp;D54&amp;" yield years","")&amp;IF(G54="","; No soil test",IF(YEAR(TODAY())-H54&gt;Old_test,"; Soil test from "&amp;H54,"")),3,200)</f>
        <v/>
      </c>
    </row>
  </sheetData>
  <mergeCells count="26">
    <mergeCell ref="D32:I32"/>
    <mergeCell ref="A27:C27"/>
    <mergeCell ref="A21:C21"/>
    <mergeCell ref="A12:C12"/>
    <mergeCell ref="A26:C26"/>
    <mergeCell ref="S32"/>
    <mergeCell ref="A5:C5"/>
    <mergeCell ref="A23:C23"/>
    <mergeCell ref="A32:C32"/>
    <mergeCell ref="A8:C8"/>
    <mergeCell ref="A14:C14"/>
    <mergeCell ref="A17:C17"/>
    <mergeCell ref="A29:C29"/>
    <mergeCell ref="A20:C20"/>
    <mergeCell ref="A10:C10"/>
    <mergeCell ref="A28:C28"/>
    <mergeCell ref="A19:C19"/>
    <mergeCell ref="J32:K32"/>
    <mergeCell ref="A9:C9"/>
    <mergeCell ref="A30:C30"/>
    <mergeCell ref="A15:C15"/>
    <mergeCell ref="O32:R32"/>
    <mergeCell ref="A11:C11"/>
    <mergeCell ref="L32:N32"/>
    <mergeCell ref="A6:C6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2026-10-16T01:00:35Z</dcterms:created>
  <dcterms:modified xmlns:dcterms="http://purl.org/dc/terms/" xmlns:xsi="http://www.w3.org/2001/XMLSchema-instance" xsi:type="dcterms:W3CDTF">2026-10-16T01:00:35Z</dcterms:modified>
</cp:coreProperties>
</file>